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ódi Pál\Downloads\"/>
    </mc:Choice>
  </mc:AlternateContent>
  <xr:revisionPtr revIDLastSave="0" documentId="13_ncr:1_{B1C0D3E4-A1C5-4582-A820-8858386AF3EC}" xr6:coauthVersionLast="47" xr6:coauthVersionMax="47" xr10:uidLastSave="{00000000-0000-0000-0000-000000000000}"/>
  <bookViews>
    <workbookView xWindow="-108" yWindow="-108" windowWidth="23256" windowHeight="12576" xr2:uid="{10B465ED-2BFB-49D7-B7B4-3F5C9A4131EB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17" i="1"/>
  <c r="E13" i="1"/>
  <c r="E12" i="1"/>
  <c r="E11" i="1"/>
  <c r="E16" i="1"/>
  <c r="E15" i="1"/>
  <c r="E9" i="1"/>
  <c r="E8" i="1"/>
  <c r="E27" i="1"/>
  <c r="E14" i="1"/>
  <c r="E10" i="1"/>
  <c r="E22" i="1"/>
  <c r="E21" i="1"/>
  <c r="D27" i="1"/>
  <c r="D26" i="1"/>
  <c r="D25" i="1"/>
  <c r="D24" i="1"/>
  <c r="D23" i="1"/>
  <c r="D22" i="1"/>
  <c r="D21" i="1"/>
  <c r="D17" i="1"/>
  <c r="D16" i="1"/>
  <c r="D15" i="1"/>
  <c r="D14" i="1"/>
  <c r="D13" i="1"/>
  <c r="D12" i="1"/>
  <c r="D11" i="1"/>
  <c r="D10" i="1"/>
  <c r="D9" i="1"/>
  <c r="D8" i="1"/>
  <c r="D4" i="1"/>
  <c r="E6" i="1" l="1"/>
  <c r="C28" i="1"/>
  <c r="C18" i="1"/>
  <c r="D18" i="1" s="1"/>
  <c r="D19" i="1" s="1"/>
  <c r="C30" i="1" l="1"/>
  <c r="D28" i="1"/>
  <c r="E28" i="1"/>
  <c r="E18" i="1"/>
  <c r="D30" i="1" l="1"/>
  <c r="E30" i="1"/>
  <c r="E32" i="1" s="1"/>
</calcChain>
</file>

<file path=xl/sharedStrings.xml><?xml version="1.0" encoding="utf-8"?>
<sst xmlns="http://schemas.openxmlformats.org/spreadsheetml/2006/main" count="28" uniqueCount="28">
  <si>
    <t>Gázdíj</t>
  </si>
  <si>
    <t>Villamos energia</t>
  </si>
  <si>
    <t>Telefondíj</t>
  </si>
  <si>
    <t>Postaköltség</t>
  </si>
  <si>
    <t>Egyéb anyagköltség</t>
  </si>
  <si>
    <t>Karbantartás</t>
  </si>
  <si>
    <t>Egyéb szolgáltatás</t>
  </si>
  <si>
    <t>Hatósági díjak</t>
  </si>
  <si>
    <t>Bankköltség</t>
  </si>
  <si>
    <t>Biztosítási díjak</t>
  </si>
  <si>
    <t>Összesen</t>
  </si>
  <si>
    <t>Bérköltség</t>
  </si>
  <si>
    <t>Értékcsökkenés</t>
  </si>
  <si>
    <t>Adók díjak</t>
  </si>
  <si>
    <t>Egyéb ráfordítások</t>
  </si>
  <si>
    <t>Iparűzési adó</t>
  </si>
  <si>
    <t>Alapanyag</t>
  </si>
  <si>
    <t>Összes költség</t>
  </si>
  <si>
    <t>Kisvállalati adó</t>
  </si>
  <si>
    <t>Összsen</t>
  </si>
  <si>
    <t>Rezsi %</t>
  </si>
  <si>
    <t>Záró anyagkészlet</t>
  </si>
  <si>
    <t>Felhasznált anyag</t>
  </si>
  <si>
    <t>Számla</t>
  </si>
  <si>
    <t>Megnevezés</t>
  </si>
  <si>
    <t>Infláció 4,5 %</t>
  </si>
  <si>
    <t>Betegszabadság</t>
  </si>
  <si>
    <t>2022. várható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</si>
</sst>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HUF&quot;_-;\-* #,##0.00\ &quot;HUF&quot;_-;_-* &quot;-&quot;??\ &quot;HUF&quot;_-;_-@_-"/>
    <numFmt numFmtId="43" formatCode="_-* #,##0.00_-;\-* #,##0.00_-;_-* &quot;-&quot;??_-;_-@_-"/>
    <numFmt numFmtId="164" formatCode="_-* #,##0\ [$Ft-40E]_-;\-* #,##0\ [$Ft-40E]_-;_-* &quot;-&quot;??\ [$Ft-40E]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164" fontId="0" fillId="0" borderId="0" xfId="1" applyNumberFormat="1" applyFont="1"/>
    <xf numFmtId="164" fontId="0" fillId="0" borderId="0" xfId="2" applyNumberFormat="1" applyFont="1"/>
    <xf numFmtId="164" fontId="0" fillId="0" borderId="0" xfId="0" applyNumberFormat="1"/>
    <xf numFmtId="10" fontId="0" fillId="0" borderId="0" xfId="0" applyNumberFormat="1"/>
    <xf numFmtId="14" fontId="0" fillId="0" borderId="0" xfId="1" applyNumberFormat="1" applyFont="1"/>
    <xf numFmtId="14" fontId="0" fillId="0" borderId="0" xfId="2" applyNumberFormat="1" applyFont="1"/>
    <xf numFmtId="14" fontId="0" fillId="0" borderId="0" xfId="0" applyNumberFormat="1" applyAlignment="1">
      <alignment horizontal="center"/>
    </xf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F0BF6-6A67-4D27-BF0F-230E1261F95F}">
  <dimension ref="A3:E32"/>
  <sheetViews>
    <sheetView tabSelected="1" workbookViewId="0">
      <selection activeCell="B1" sqref="B1"/>
    </sheetView>
  </sheetViews>
  <sheetFormatPr defaultRowHeight="14.4" x14ac:dyDescent="0.3"/>
  <cols>
    <col min="1" max="1" width="13.21875" style="1" customWidth="1"/>
    <col min="2" max="2" width="20.88671875" customWidth="1"/>
    <col min="3" max="3" width="17.109375" style="2" customWidth="1"/>
    <col min="4" max="4" width="16.6640625" style="3" customWidth="1"/>
    <col min="5" max="5" width="17.44140625" style="4" customWidth="1"/>
  </cols>
  <sheetData>
    <row r="3" spans="1:5" x14ac:dyDescent="0.3">
      <c r="A3" s="1" t="s">
        <v>23</v>
      </c>
      <c r="B3" t="s">
        <v>24</v>
      </c>
      <c r="C3" s="6">
        <v>44469</v>
      </c>
      <c r="D3" s="7">
        <v>44561</v>
      </c>
      <c r="E3" s="8" t="s">
        <v>27</v>
      </c>
    </row>
    <row r="4" spans="1:5" x14ac:dyDescent="0.3">
      <c r="A4" s="1">
        <v>5111</v>
      </c>
      <c r="B4" t="s">
        <v>16</v>
      </c>
      <c r="C4" s="2">
        <v>22570379</v>
      </c>
      <c r="D4" s="3">
        <f>ROUND((C4/9)*12,0)</f>
        <v>30093839</v>
      </c>
      <c r="E4" s="4">
        <f>ROUND(D4*1.05,0)</f>
        <v>31598531</v>
      </c>
    </row>
    <row r="5" spans="1:5" x14ac:dyDescent="0.3">
      <c r="B5" t="s">
        <v>21</v>
      </c>
      <c r="E5" s="4">
        <v>-1100000</v>
      </c>
    </row>
    <row r="6" spans="1:5" x14ac:dyDescent="0.3">
      <c r="B6" t="s">
        <v>22</v>
      </c>
      <c r="E6" s="4">
        <f>SUM(E4:E5)</f>
        <v>30498531</v>
      </c>
    </row>
    <row r="8" spans="1:5" x14ac:dyDescent="0.3">
      <c r="A8" s="1">
        <v>5114</v>
      </c>
      <c r="B8" t="s">
        <v>0</v>
      </c>
      <c r="C8" s="2">
        <v>322822</v>
      </c>
      <c r="D8" s="3">
        <f t="shared" ref="D8:D17" si="0">ROUND((C8/9)*12,0)</f>
        <v>430429</v>
      </c>
      <c r="E8" s="4">
        <f>ROUND(D8*1.255,0)</f>
        <v>540188</v>
      </c>
    </row>
    <row r="9" spans="1:5" x14ac:dyDescent="0.3">
      <c r="A9" s="1">
        <v>5115</v>
      </c>
      <c r="B9" t="s">
        <v>1</v>
      </c>
      <c r="C9" s="2">
        <v>337603</v>
      </c>
      <c r="D9" s="3">
        <f t="shared" si="0"/>
        <v>450137</v>
      </c>
      <c r="E9" s="4">
        <f>ROUND(D9*1.255,0)</f>
        <v>564922</v>
      </c>
    </row>
    <row r="10" spans="1:5" x14ac:dyDescent="0.3">
      <c r="A10" s="1">
        <v>5116</v>
      </c>
      <c r="B10" t="s">
        <v>4</v>
      </c>
      <c r="C10" s="2">
        <v>1103622</v>
      </c>
      <c r="D10" s="3">
        <f t="shared" si="0"/>
        <v>1471496</v>
      </c>
      <c r="E10" s="4">
        <f>ROUND(D10*1.15,0)</f>
        <v>1692220</v>
      </c>
    </row>
    <row r="11" spans="1:5" x14ac:dyDescent="0.3">
      <c r="A11" s="1">
        <v>5211</v>
      </c>
      <c r="B11" t="s">
        <v>3</v>
      </c>
      <c r="C11" s="2">
        <v>13000</v>
      </c>
      <c r="D11" s="3">
        <f t="shared" si="0"/>
        <v>17333</v>
      </c>
      <c r="E11" s="4">
        <f>ROUND(D11*1.055,0)</f>
        <v>18286</v>
      </c>
    </row>
    <row r="12" spans="1:5" x14ac:dyDescent="0.3">
      <c r="A12" s="1">
        <v>5212</v>
      </c>
      <c r="B12" t="s">
        <v>2</v>
      </c>
      <c r="C12" s="2">
        <v>75998</v>
      </c>
      <c r="D12" s="3">
        <f t="shared" si="0"/>
        <v>101331</v>
      </c>
      <c r="E12" s="4">
        <f>ROUND(D12*1.055,0)</f>
        <v>106904</v>
      </c>
    </row>
    <row r="13" spans="1:5" x14ac:dyDescent="0.3">
      <c r="A13" s="1">
        <v>523</v>
      </c>
      <c r="B13" t="s">
        <v>5</v>
      </c>
      <c r="C13" s="2">
        <v>347392</v>
      </c>
      <c r="D13" s="3">
        <f t="shared" si="0"/>
        <v>463189</v>
      </c>
      <c r="E13" s="4">
        <f>ROUND(D13*1.25,0)</f>
        <v>578986</v>
      </c>
    </row>
    <row r="14" spans="1:5" x14ac:dyDescent="0.3">
      <c r="A14" s="1">
        <v>529</v>
      </c>
      <c r="B14" t="s">
        <v>6</v>
      </c>
      <c r="C14" s="2">
        <v>1082489</v>
      </c>
      <c r="D14" s="3">
        <f t="shared" si="0"/>
        <v>1443319</v>
      </c>
      <c r="E14" s="4">
        <f>ROUND(D14*1.2,0)</f>
        <v>1731983</v>
      </c>
    </row>
    <row r="15" spans="1:5" x14ac:dyDescent="0.3">
      <c r="A15" s="1">
        <v>531</v>
      </c>
      <c r="B15" t="s">
        <v>7</v>
      </c>
      <c r="C15" s="2">
        <v>98620</v>
      </c>
      <c r="D15" s="3">
        <f t="shared" si="0"/>
        <v>131493</v>
      </c>
      <c r="E15" s="4">
        <f>ROUND(D15*1.055,0)</f>
        <v>138725</v>
      </c>
    </row>
    <row r="16" spans="1:5" x14ac:dyDescent="0.3">
      <c r="A16" s="1">
        <v>532</v>
      </c>
      <c r="B16" t="s">
        <v>8</v>
      </c>
      <c r="C16" s="2">
        <v>259667</v>
      </c>
      <c r="D16" s="3">
        <f t="shared" si="0"/>
        <v>346223</v>
      </c>
      <c r="E16" s="4">
        <f>ROUND(D16*1.055,0)</f>
        <v>365265</v>
      </c>
    </row>
    <row r="17" spans="1:5" x14ac:dyDescent="0.3">
      <c r="A17" s="1">
        <v>533</v>
      </c>
      <c r="B17" t="s">
        <v>9</v>
      </c>
      <c r="C17" s="2">
        <v>23944</v>
      </c>
      <c r="D17" s="3">
        <f t="shared" si="0"/>
        <v>31925</v>
      </c>
      <c r="E17" s="4">
        <f>ROUND(D17*1.085,0)</f>
        <v>34639</v>
      </c>
    </row>
    <row r="18" spans="1:5" x14ac:dyDescent="0.3">
      <c r="B18" t="s">
        <v>10</v>
      </c>
      <c r="C18" s="2">
        <f>SUM(C8:C17)</f>
        <v>3665157</v>
      </c>
      <c r="D18" s="3">
        <f t="shared" ref="D8:D18" si="1">ROUND((C18/10)*12.9,0)</f>
        <v>4728053</v>
      </c>
      <c r="E18" s="2">
        <f>SUM(E8:E17)</f>
        <v>5772118</v>
      </c>
    </row>
    <row r="19" spans="1:5" x14ac:dyDescent="0.3">
      <c r="B19" t="s">
        <v>25</v>
      </c>
      <c r="D19" s="3">
        <f>ROUND(D18*0.045,0)</f>
        <v>212762</v>
      </c>
    </row>
    <row r="21" spans="1:5" x14ac:dyDescent="0.3">
      <c r="A21" s="1">
        <v>551</v>
      </c>
      <c r="B21" t="s">
        <v>11</v>
      </c>
      <c r="C21" s="2">
        <v>12341080</v>
      </c>
      <c r="D21" s="3">
        <f t="shared" ref="D21:D27" si="2">ROUND((C21/9)*12,0)</f>
        <v>16454773</v>
      </c>
      <c r="E21" s="4">
        <f>ROUND(D21*1.2,0)</f>
        <v>19745728</v>
      </c>
    </row>
    <row r="22" spans="1:5" x14ac:dyDescent="0.3">
      <c r="A22" s="1">
        <v>552</v>
      </c>
      <c r="B22" t="s">
        <v>26</v>
      </c>
      <c r="C22" s="2">
        <v>95704</v>
      </c>
      <c r="D22" s="3">
        <f t="shared" si="2"/>
        <v>127605</v>
      </c>
      <c r="E22" s="4">
        <f>ROUND(D22*1.2,0)</f>
        <v>153126</v>
      </c>
    </row>
    <row r="23" spans="1:5" x14ac:dyDescent="0.3">
      <c r="A23" s="1">
        <v>571</v>
      </c>
      <c r="B23" t="s">
        <v>12</v>
      </c>
      <c r="C23" s="2">
        <v>435843</v>
      </c>
      <c r="D23" s="3">
        <f t="shared" si="2"/>
        <v>581124</v>
      </c>
      <c r="E23" s="4">
        <v>700000</v>
      </c>
    </row>
    <row r="24" spans="1:5" x14ac:dyDescent="0.3">
      <c r="A24" s="1">
        <v>867</v>
      </c>
      <c r="B24" t="s">
        <v>13</v>
      </c>
      <c r="C24" s="2">
        <v>31300</v>
      </c>
      <c r="D24" s="3">
        <f t="shared" si="2"/>
        <v>41733</v>
      </c>
      <c r="E24" s="4">
        <v>50000</v>
      </c>
    </row>
    <row r="25" spans="1:5" x14ac:dyDescent="0.3">
      <c r="A25" s="1">
        <v>868</v>
      </c>
      <c r="B25" t="s">
        <v>15</v>
      </c>
      <c r="D25" s="3">
        <f t="shared" si="2"/>
        <v>0</v>
      </c>
      <c r="E25" s="4">
        <v>400000</v>
      </c>
    </row>
    <row r="26" spans="1:5" x14ac:dyDescent="0.3">
      <c r="A26" s="1">
        <v>869</v>
      </c>
      <c r="B26" t="s">
        <v>14</v>
      </c>
      <c r="C26" s="2">
        <v>800</v>
      </c>
      <c r="D26" s="3">
        <f t="shared" si="2"/>
        <v>1067</v>
      </c>
      <c r="E26" s="4">
        <v>400000</v>
      </c>
    </row>
    <row r="27" spans="1:5" x14ac:dyDescent="0.3">
      <c r="A27" s="1">
        <v>891</v>
      </c>
      <c r="B27" t="s">
        <v>18</v>
      </c>
      <c r="C27" s="2">
        <v>755790</v>
      </c>
      <c r="D27" s="3">
        <f t="shared" si="2"/>
        <v>1007720</v>
      </c>
      <c r="E27" s="4">
        <f>ROUND(D27*1.6,0)</f>
        <v>1612352</v>
      </c>
    </row>
    <row r="28" spans="1:5" x14ac:dyDescent="0.3">
      <c r="B28" t="s">
        <v>19</v>
      </c>
      <c r="C28" s="2">
        <f>SUM(C21:C27)</f>
        <v>13660517</v>
      </c>
      <c r="D28" s="2">
        <f t="shared" ref="D28:E28" si="3">SUM(D21:D27)</f>
        <v>18214022</v>
      </c>
      <c r="E28" s="2">
        <f t="shared" si="3"/>
        <v>23061206</v>
      </c>
    </row>
    <row r="30" spans="1:5" x14ac:dyDescent="0.3">
      <c r="B30" t="s">
        <v>17</v>
      </c>
      <c r="C30" s="2">
        <f>SUM(C18+C28)</f>
        <v>17325674</v>
      </c>
      <c r="D30" s="2">
        <f>SUM(D18+D28)</f>
        <v>22942075</v>
      </c>
      <c r="E30" s="2">
        <f>SUM(E18+E28)</f>
        <v>28833324</v>
      </c>
    </row>
    <row r="32" spans="1:5" x14ac:dyDescent="0.3">
      <c r="B32" t="s">
        <v>20</v>
      </c>
      <c r="E32" s="5">
        <f>ROUND((E30/E6),2)</f>
        <v>0.95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Bódi Pál</dc:creator>
  <cp:lastModifiedBy>Bódi Pál</cp:lastModifiedBy>
  <dcterms:created xsi:type="dcterms:W3CDTF">2019-10-30T09:00:46Z</dcterms:created>
  <dcterms:modified xsi:type="dcterms:W3CDTF">2021-10-31T16:35:26Z</dcterms:modified>
</cp:coreProperties>
</file>